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64dc3defc9a7da3/Documents/Winchfield PC Documents/Finance/AUDIT/Audit 26/Final Audit 20252026/External Audit Final Documents 20252026/"/>
    </mc:Choice>
  </mc:AlternateContent>
  <xr:revisionPtr revIDLastSave="43" documentId="8_{9171EF93-DCCD-4D6C-B223-6AF307279E58}" xr6:coauthVersionLast="47" xr6:coauthVersionMax="47" xr10:uidLastSave="{B6C0FF5B-F5FC-4330-BE0A-2463B01AE8CD}"/>
  <bookViews>
    <workbookView xWindow="-108" yWindow="-108" windowWidth="23256" windowHeight="12576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0" l="1"/>
  <c r="D20" i="10" l="1"/>
  <c r="D25" i="10" l="1"/>
  <c r="D24" i="10"/>
  <c r="D23" i="10"/>
  <c r="D22" i="10"/>
  <c r="D21" i="10"/>
  <c r="D19" i="10"/>
  <c r="D18" i="10"/>
  <c r="D14" i="10"/>
  <c r="D14" i="13" l="1"/>
  <c r="C14" i="13"/>
  <c r="E34" i="11"/>
  <c r="C34" i="11"/>
  <c r="C40" i="11"/>
  <c r="B40" i="11"/>
  <c r="D39" i="11"/>
  <c r="D38" i="11"/>
  <c r="D37" i="11"/>
  <c r="C13" i="13"/>
  <c r="D13" i="13"/>
  <c r="D40" i="11" l="1"/>
  <c r="F24" i="14"/>
  <c r="F21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5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7" i="10"/>
  <c r="B27" i="10"/>
  <c r="D17" i="10"/>
  <c r="D16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7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<sst xmlns="http://schemas.openxmlformats.org/spreadsheetml/2006/main" count="153" uniqueCount="88">
  <si>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</si>
  <si>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</si>
  <si>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</si>
  <si>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</si>
  <si>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</si>
  <si>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</si>
  <si>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</si>
  <si>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</si>
  <si>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</si>
  <si>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</si>
  <si>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</si>
  <si>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</si>
  <si>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</si>
  <si>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</si>
  <si>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</si>
  <si>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</si>
  <si>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</si>
  <si>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</si>
  <si>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</si>
  <si>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</si>
  <si>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</si>
  <si>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</si>
  <si>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</si>
  <si>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</si>
  <si>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</si>
  <si>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</si>
  <si>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</si>
  <si>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</si>
  <si>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</si>
  <si>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</si>
  <si>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</si>
  <si>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</si>
  <si>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</si>
  <si>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</si>
  <si>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</si>
  <si>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</si>
  <si>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</si>
  <si>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</si>
  <si>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</si>
  <si>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</si>
  <si>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</si>
  <si>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</si>
  <si>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</si>
  <si>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</si>
  <si>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</si>
  <si>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</si>
  <si>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</si>
  <si>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</si>
  <si>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</si>
  <si>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</si>
  <si>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</si>
  <si>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</si>
  <si>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</si>
  <si>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</si>
  <si>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</si>
  <si>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</si>
  <si>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</si>
  <si>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</si>
  <si>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</si>
  <si>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</si>
  <si>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</si>
  <si>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</si>
  <si>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</si>
  <si>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</si>
  <si>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Purchase of a Speed Indicator Device.</t>
  </si>
  <si>
    <t>yes</t>
  </si>
  <si>
    <t xml:space="preserve">Planning Consultants. Professional planning advise to the parish council to help fight plans by the district council for extensive development in the village. </t>
  </si>
  <si>
    <t>Greening Campaign. A two year project focusing on reducing carbon emissions.</t>
  </si>
  <si>
    <t>Community first aid training.</t>
  </si>
  <si>
    <t>New Benches. Donations to residents associations of new benches.</t>
  </si>
  <si>
    <t xml:space="preserve">Community Choir. Support for a newly established community choir. </t>
  </si>
  <si>
    <t>Highways. Scoping fee to Hampshire Highways for potential new highways scheme.</t>
  </si>
  <si>
    <t xml:space="preserve">VAT. Payments reduced so VAT paid reduced. </t>
  </si>
  <si>
    <t>Community Benefit Fund (received from Solar Farm)</t>
  </si>
  <si>
    <t>Community Project Fund</t>
  </si>
  <si>
    <t xml:space="preserve">Election Costs Contingency </t>
  </si>
  <si>
    <t>Maintenance inc Lengthsmans Fund</t>
  </si>
  <si>
    <t>Planning Counsel + Neighbourhood Plan</t>
  </si>
  <si>
    <t>Website Development</t>
  </si>
  <si>
    <t>Winchfield Festival</t>
  </si>
  <si>
    <t>Office Equipment</t>
  </si>
  <si>
    <t>SID Repair, Maintenance, Replacement</t>
  </si>
  <si>
    <t>Defibs Repair, Maintenance, Replacement</t>
  </si>
  <si>
    <t xml:space="preserve">One off repair to defibrillator. </t>
  </si>
  <si>
    <t>Church Roof. Donation towards the cost of a new church roof.</t>
  </si>
  <si>
    <t xml:space="preserve">Footpath Improvements. Work to improve footpaths in the village. Work has been ongoing for a few years and is slowing down as the footpaths are getting in a better condition and need maintenance rather than large scale works. </t>
  </si>
  <si>
    <t xml:space="preserve">Remembrance. Donation towards the purchase of tommy soldiers silhouettes for remembrance. </t>
  </si>
  <si>
    <t xml:space="preserve">New SID. 2025 puchase of SID was a replacement for one that was vandalised, the cost is the difference between the insurance claim (£2,564) and the cost of the new SID (£4,392). The new SID was more expensive as it was agreed to upgrade from battery powered to solar powered. 2026 purchase was for a new additional SID, the cost is the difference between a donation recieved from a local company (£2,000) and the cost of the SID (£3,279).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</si>
</sst>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2" xfId="0" applyFont="1" applyBorder="1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topLeftCell="A7" workbookViewId="0">
      <selection activeCell="E17" sqref="E17"/>
    </sheetView>
  </sheetViews>
  <sheetFormatPr defaultColWidth="9.109375"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3" customWidth="1"/>
    <col min="10" max="10" width="23.109375" bestFit="1" customWidth="1"/>
  </cols>
  <sheetData>
    <row r="1" spans="2:10" ht="17.25" customHeight="1" x14ac:dyDescent="0.3">
      <c r="B1" s="25" t="s">
        <v>0</v>
      </c>
    </row>
    <row r="3" spans="2:10" ht="15" customHeight="1" x14ac:dyDescent="0.3">
      <c r="B3" s="80" t="s">
        <v>1</v>
      </c>
      <c r="C3" s="81"/>
      <c r="D3" s="81"/>
      <c r="E3" s="81"/>
      <c r="F3" s="81"/>
      <c r="G3" s="81"/>
      <c r="H3" s="81"/>
      <c r="I3" s="81"/>
    </row>
    <row r="4" spans="2:10" ht="15" customHeight="1" thickBot="1" x14ac:dyDescent="0.35"/>
    <row r="5" spans="2:10" ht="15" customHeight="1" x14ac:dyDescent="0.3">
      <c r="B5" s="26"/>
      <c r="C5" s="79" t="s">
        <v>2</v>
      </c>
      <c r="D5" s="79"/>
      <c r="E5" s="46"/>
      <c r="F5" s="46"/>
      <c r="G5" s="46"/>
      <c r="H5" s="46"/>
      <c r="I5" s="36" t="s">
        <v>3</v>
      </c>
      <c r="J5" s="41" t="s">
        <v>4</v>
      </c>
    </row>
    <row r="6" spans="2:10" ht="28.8" x14ac:dyDescent="0.3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28.8" x14ac:dyDescent="0.3">
      <c r="B7" s="29" t="s">
        <v>8</v>
      </c>
      <c r="C7" s="67">
        <v>56102</v>
      </c>
      <c r="D7" s="67">
        <v>65528</v>
      </c>
      <c r="E7" s="54"/>
      <c r="F7" s="54"/>
      <c r="G7" s="49"/>
      <c r="H7" s="49"/>
      <c r="I7" s="38" t="s">
        <v>9</v>
      </c>
      <c r="J7" s="43"/>
    </row>
    <row r="8" spans="2:10" s="21" customFormat="1" ht="28.8" x14ac:dyDescent="0.3">
      <c r="B8" s="29" t="s">
        <v>10</v>
      </c>
      <c r="C8" s="67">
        <v>32193</v>
      </c>
      <c r="D8" s="67">
        <v>33299</v>
      </c>
      <c r="E8" s="49">
        <f>D8-C8</f>
        <v>1106</v>
      </c>
      <c r="F8" s="48">
        <f>IF(AND(C8=0,D8=0),0,IF(C8=0,1,IF(D8=0,-1,(D8-C8)/C8)))</f>
        <v>3.435529462926723E-2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29" t="s">
        <v>12</v>
      </c>
      <c r="C9" s="67">
        <v>9801</v>
      </c>
      <c r="D9" s="67">
        <v>9360</v>
      </c>
      <c r="E9" s="49">
        <f t="shared" ref="E9:E12" si="0">D9-C9</f>
        <v>-441</v>
      </c>
      <c r="F9" s="48">
        <f t="shared" ref="F9:F12" si="1">IF(AND(C9=0,D9=0),0,IF(C9=0,1,IF(D9=0,-1,(D9-C9)/C9)))</f>
        <v>-4.4995408631772267E-2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No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No explanation required</v>
      </c>
    </row>
    <row r="10" spans="2:10" ht="43.2" x14ac:dyDescent="0.3">
      <c r="B10" s="30" t="s">
        <v>14</v>
      </c>
      <c r="C10" s="67">
        <v>4894</v>
      </c>
      <c r="D10" s="67">
        <v>5014</v>
      </c>
      <c r="E10" s="49">
        <f t="shared" si="0"/>
        <v>120</v>
      </c>
      <c r="F10" s="48">
        <f t="shared" si="1"/>
        <v>2.4519820187985288E-2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28.8" x14ac:dyDescent="0.3">
      <c r="B12" s="30" t="s">
        <v>18</v>
      </c>
      <c r="C12" s="67">
        <v>27674</v>
      </c>
      <c r="D12" s="67">
        <v>21372</v>
      </c>
      <c r="E12" s="49">
        <f t="shared" si="0"/>
        <v>-6302</v>
      </c>
      <c r="F12" s="48">
        <f t="shared" si="1"/>
        <v>-0.22772277227722773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5">
      <c r="B13" s="31" t="s">
        <v>20</v>
      </c>
      <c r="C13" s="68">
        <f>C7+C8+C9-C10-C11-C12</f>
        <v>65528</v>
      </c>
      <c r="D13" s="68">
        <f>D7+D8+D9-D10-D11-D12</f>
        <v>81801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" thickBot="1" x14ac:dyDescent="0.35">
      <c r="B14" s="51" t="s">
        <v>23</v>
      </c>
      <c r="C14" s="76">
        <f>C7+C8+C9-C10-C11-C12</f>
        <v>65528</v>
      </c>
      <c r="D14" s="76">
        <f>D7+D8+D9-D10-D11-D12</f>
        <v>81801</v>
      </c>
      <c r="E14" s="51"/>
      <c r="F14" s="51"/>
      <c r="G14" s="51"/>
      <c r="H14" s="51"/>
      <c r="I14" s="24"/>
      <c r="J14" s="45"/>
    </row>
    <row r="15" spans="2:10" ht="28.8" x14ac:dyDescent="0.3">
      <c r="B15" s="32" t="s">
        <v>24</v>
      </c>
      <c r="C15" s="69">
        <v>65528</v>
      </c>
      <c r="D15" s="69">
        <v>81801</v>
      </c>
      <c r="E15" s="53"/>
      <c r="F15" s="56"/>
      <c r="G15" s="52"/>
      <c r="H15" s="52"/>
      <c r="I15" s="40" t="s">
        <v>25</v>
      </c>
      <c r="J15" s="44"/>
    </row>
    <row r="16" spans="2:10" ht="28.8" x14ac:dyDescent="0.3">
      <c r="B16" s="30" t="s">
        <v>26</v>
      </c>
      <c r="C16" s="67">
        <v>15965</v>
      </c>
      <c r="D16" s="67">
        <v>19244</v>
      </c>
      <c r="E16" s="49">
        <f>D16-C16</f>
        <v>3279</v>
      </c>
      <c r="F16" s="48">
        <f t="shared" ref="F16:F17" si="5">IF(AND(C16=0,D16=0),0,IF(C16=0,1,IF(D16=0,-1,(D16-C16)/C16)))</f>
        <v>0.20538678358910115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Yes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Please explain within the relevant tab</v>
      </c>
    </row>
    <row r="17" spans="2:10" ht="29.4" thickBot="1" x14ac:dyDescent="0.35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30</v>
      </c>
    </row>
    <row r="3" spans="2:6" x14ac:dyDescent="0.3">
      <c r="B3" s="8"/>
    </row>
    <row r="4" spans="2:6" x14ac:dyDescent="0.3">
      <c r="B4">
        <v>2025</v>
      </c>
      <c r="C4" s="35">
        <f>'Accounting Statement'!C8</f>
        <v>32193</v>
      </c>
      <c r="D4">
        <v>2026</v>
      </c>
      <c r="E4" s="35">
        <f>'Accounting Statement'!D8</f>
        <v>33299</v>
      </c>
    </row>
    <row r="6" spans="2:6" x14ac:dyDescent="0.3">
      <c r="D6" t="s">
        <v>31</v>
      </c>
      <c r="E6" s="1">
        <f>E4-C4</f>
        <v>1106</v>
      </c>
    </row>
    <row r="7" spans="2:6" x14ac:dyDescent="0.3">
      <c r="D7" t="s">
        <v>32</v>
      </c>
      <c r="E7" s="6">
        <f>IF(AND(C4=0,E4=0),0,IF(C4=0,1,IF(E4=0,-1,(E4-C4)/C4)))</f>
        <v>3.435529462926723E-2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33</v>
      </c>
    </row>
    <row r="10" spans="2:6" x14ac:dyDescent="0.3">
      <c r="B10" s="8"/>
    </row>
    <row r="11" spans="2:6" s="3" customFormat="1" ht="27.6" x14ac:dyDescent="0.3">
      <c r="B11" s="4" t="s">
        <v>34</v>
      </c>
      <c r="C11" s="4" t="s">
        <v>35</v>
      </c>
      <c r="D11" s="5" t="s">
        <v>31</v>
      </c>
      <c r="E11" s="84" t="s">
        <v>36</v>
      </c>
      <c r="F11" s="85"/>
    </row>
    <row r="12" spans="2:6" s="11" customFormat="1" x14ac:dyDescent="0.3">
      <c r="B12" s="12"/>
      <c r="C12" s="12"/>
      <c r="D12" s="13">
        <f t="shared" ref="D12:D25" si="0">C12-B12</f>
        <v>0</v>
      </c>
      <c r="E12" s="82"/>
      <c r="F12" s="83"/>
    </row>
    <row r="13" spans="2:6" s="11" customFormat="1" x14ac:dyDescent="0.3">
      <c r="B13" s="12"/>
      <c r="C13" s="12"/>
      <c r="D13" s="13">
        <f t="shared" si="0"/>
        <v>0</v>
      </c>
      <c r="E13" s="82"/>
      <c r="F13" s="83"/>
    </row>
    <row r="14" spans="2:6" s="11" customFormat="1" x14ac:dyDescent="0.3">
      <c r="B14" s="12"/>
      <c r="C14" s="12"/>
      <c r="D14" s="13">
        <f t="shared" si="0"/>
        <v>0</v>
      </c>
      <c r="E14" s="82"/>
      <c r="F14" s="83"/>
    </row>
    <row r="15" spans="2:6" s="11" customFormat="1" x14ac:dyDescent="0.3">
      <c r="B15" s="12"/>
      <c r="C15" s="12"/>
      <c r="D15" s="13">
        <f t="shared" si="0"/>
        <v>0</v>
      </c>
      <c r="E15" s="82"/>
      <c r="F15" s="83"/>
    </row>
    <row r="16" spans="2:6" s="11" customFormat="1" x14ac:dyDescent="0.3">
      <c r="B16" s="12"/>
      <c r="C16" s="12"/>
      <c r="D16" s="13">
        <f t="shared" si="0"/>
        <v>0</v>
      </c>
      <c r="E16" s="82"/>
      <c r="F16" s="83"/>
    </row>
    <row r="17" spans="1:8" s="11" customFormat="1" x14ac:dyDescent="0.3">
      <c r="B17" s="12"/>
      <c r="C17" s="12"/>
      <c r="D17" s="13">
        <f t="shared" si="0"/>
        <v>0</v>
      </c>
      <c r="E17" s="82"/>
      <c r="F17" s="83"/>
    </row>
    <row r="18" spans="1:8" s="11" customFormat="1" x14ac:dyDescent="0.3">
      <c r="B18" s="12"/>
      <c r="C18" s="12"/>
      <c r="D18" s="13">
        <f t="shared" si="0"/>
        <v>0</v>
      </c>
      <c r="E18" s="82"/>
      <c r="F18" s="83"/>
    </row>
    <row r="19" spans="1:8" s="11" customFormat="1" x14ac:dyDescent="0.3">
      <c r="B19" s="12"/>
      <c r="C19" s="12"/>
      <c r="D19" s="13">
        <f t="shared" si="0"/>
        <v>0</v>
      </c>
      <c r="E19" s="82"/>
      <c r="F19" s="83"/>
    </row>
    <row r="20" spans="1:8" s="11" customFormat="1" x14ac:dyDescent="0.3">
      <c r="B20" s="12"/>
      <c r="C20" s="12"/>
      <c r="D20" s="13">
        <f t="shared" si="0"/>
        <v>0</v>
      </c>
      <c r="E20" s="82"/>
      <c r="F20" s="83"/>
    </row>
    <row r="21" spans="1:8" s="11" customFormat="1" x14ac:dyDescent="0.3">
      <c r="B21" s="12"/>
      <c r="C21" s="12"/>
      <c r="D21" s="13">
        <f t="shared" si="0"/>
        <v>0</v>
      </c>
      <c r="E21" s="82"/>
      <c r="F21" s="83"/>
    </row>
    <row r="22" spans="1:8" s="11" customFormat="1" x14ac:dyDescent="0.3">
      <c r="B22" s="12"/>
      <c r="C22" s="12"/>
      <c r="D22" s="13">
        <f t="shared" si="0"/>
        <v>0</v>
      </c>
      <c r="E22" s="82"/>
      <c r="F22" s="83"/>
    </row>
    <row r="23" spans="1:8" s="11" customFormat="1" x14ac:dyDescent="0.3">
      <c r="B23" s="12"/>
      <c r="C23" s="12"/>
      <c r="D23" s="13">
        <f t="shared" si="0"/>
        <v>0</v>
      </c>
      <c r="E23" s="82"/>
      <c r="F23" s="83"/>
    </row>
    <row r="24" spans="1:8" s="11" customFormat="1" x14ac:dyDescent="0.3">
      <c r="B24" s="12"/>
      <c r="C24" s="12"/>
      <c r="D24" s="13">
        <f t="shared" si="0"/>
        <v>0</v>
      </c>
      <c r="E24" s="82"/>
      <c r="F24" s="83"/>
    </row>
    <row r="25" spans="1:8" s="11" customFormat="1" x14ac:dyDescent="0.3">
      <c r="B25" s="12"/>
      <c r="C25" s="12"/>
      <c r="D25" s="13">
        <f t="shared" si="0"/>
        <v>0</v>
      </c>
      <c r="E25" s="82"/>
      <c r="F25" s="83"/>
    </row>
    <row r="26" spans="1:8" x14ac:dyDescent="0.3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6"/>
      <c r="F26" s="83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38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B14" sqref="B14:C1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39</v>
      </c>
    </row>
    <row r="3" spans="1:7" x14ac:dyDescent="0.3">
      <c r="B3" s="8"/>
    </row>
    <row r="4" spans="1:7" x14ac:dyDescent="0.3">
      <c r="B4">
        <v>2025</v>
      </c>
      <c r="C4" s="35">
        <f>'Accounting Statement'!C9</f>
        <v>9801</v>
      </c>
      <c r="D4">
        <v>2026</v>
      </c>
      <c r="E4" s="35">
        <f>'Accounting Statement'!D9</f>
        <v>9360</v>
      </c>
    </row>
    <row r="6" spans="1:7" x14ac:dyDescent="0.3">
      <c r="D6" t="s">
        <v>31</v>
      </c>
      <c r="E6" s="1">
        <f>E4-C4</f>
        <v>-441</v>
      </c>
    </row>
    <row r="7" spans="1:7" x14ac:dyDescent="0.3">
      <c r="D7" t="s">
        <v>32</v>
      </c>
      <c r="E7" s="6">
        <f>IF(AND(C4=0,E4=0),0,IF(C4=0,1,IF(E4=0,-1,(E4-C4)/C4)))</f>
        <v>-4.4995408631772267E-2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75" t="s">
        <v>40</v>
      </c>
    </row>
    <row r="11" spans="1:7" x14ac:dyDescent="0.3">
      <c r="B11" s="75" t="s">
        <v>41</v>
      </c>
    </row>
    <row r="12" spans="1:7" x14ac:dyDescent="0.3">
      <c r="B12" s="75"/>
    </row>
    <row r="13" spans="1:7" x14ac:dyDescent="0.3">
      <c r="B13" s="8"/>
    </row>
    <row r="14" spans="1:7" s="3" customFormat="1" ht="27.6" x14ac:dyDescent="0.3">
      <c r="B14" s="4" t="s">
        <v>34</v>
      </c>
      <c r="C14" s="4" t="s">
        <v>35</v>
      </c>
      <c r="D14" s="5" t="s">
        <v>31</v>
      </c>
      <c r="E14" s="84" t="s">
        <v>36</v>
      </c>
      <c r="F14" s="85"/>
    </row>
    <row r="15" spans="1:7" s="17" customFormat="1" x14ac:dyDescent="0.3">
      <c r="A15" s="16"/>
      <c r="B15" s="13"/>
      <c r="C15" s="13"/>
      <c r="D15" s="73">
        <f>C15-B15</f>
        <v>0</v>
      </c>
      <c r="E15" s="87"/>
      <c r="F15" s="88"/>
      <c r="G15" s="16"/>
    </row>
    <row r="16" spans="1:7" s="11" customFormat="1" x14ac:dyDescent="0.3">
      <c r="B16" s="12"/>
      <c r="C16" s="12"/>
      <c r="D16" s="73">
        <f t="shared" ref="D16:D29" si="0">C16-B16</f>
        <v>0</v>
      </c>
      <c r="E16" s="82"/>
      <c r="F16" s="83"/>
    </row>
    <row r="17" spans="1:8" s="11" customFormat="1" x14ac:dyDescent="0.3">
      <c r="B17" s="12"/>
      <c r="C17" s="12"/>
      <c r="D17" s="73">
        <f t="shared" si="0"/>
        <v>0</v>
      </c>
      <c r="E17" s="82"/>
      <c r="F17" s="83"/>
    </row>
    <row r="18" spans="1:8" s="11" customFormat="1" x14ac:dyDescent="0.3">
      <c r="B18" s="12"/>
      <c r="C18" s="12"/>
      <c r="D18" s="73">
        <f t="shared" si="0"/>
        <v>0</v>
      </c>
      <c r="E18" s="82"/>
      <c r="F18" s="83"/>
    </row>
    <row r="19" spans="1:8" s="11" customFormat="1" x14ac:dyDescent="0.3">
      <c r="B19" s="12"/>
      <c r="C19" s="12"/>
      <c r="D19" s="73">
        <f t="shared" si="0"/>
        <v>0</v>
      </c>
      <c r="E19" s="82"/>
      <c r="F19" s="83"/>
    </row>
    <row r="20" spans="1:8" s="11" customFormat="1" x14ac:dyDescent="0.3">
      <c r="B20" s="12"/>
      <c r="C20" s="12"/>
      <c r="D20" s="73">
        <f t="shared" si="0"/>
        <v>0</v>
      </c>
      <c r="E20" s="82"/>
      <c r="F20" s="83"/>
    </row>
    <row r="21" spans="1:8" s="11" customFormat="1" x14ac:dyDescent="0.3">
      <c r="B21" s="12"/>
      <c r="C21" s="12"/>
      <c r="D21" s="73">
        <f t="shared" si="0"/>
        <v>0</v>
      </c>
      <c r="E21" s="82"/>
      <c r="F21" s="83"/>
    </row>
    <row r="22" spans="1:8" s="11" customFormat="1" x14ac:dyDescent="0.3">
      <c r="B22" s="12"/>
      <c r="C22" s="12"/>
      <c r="D22" s="73">
        <f t="shared" si="0"/>
        <v>0</v>
      </c>
      <c r="E22" s="82"/>
      <c r="F22" s="83"/>
    </row>
    <row r="23" spans="1:8" s="11" customFormat="1" x14ac:dyDescent="0.3">
      <c r="B23" s="12"/>
      <c r="C23" s="12"/>
      <c r="D23" s="73">
        <f t="shared" si="0"/>
        <v>0</v>
      </c>
      <c r="E23" s="82"/>
      <c r="F23" s="83"/>
    </row>
    <row r="24" spans="1:8" s="11" customFormat="1" x14ac:dyDescent="0.3">
      <c r="B24" s="12"/>
      <c r="C24" s="12"/>
      <c r="D24" s="73">
        <f t="shared" si="0"/>
        <v>0</v>
      </c>
      <c r="E24" s="82"/>
      <c r="F24" s="83"/>
    </row>
    <row r="25" spans="1:8" s="11" customFormat="1" x14ac:dyDescent="0.3">
      <c r="B25" s="12"/>
      <c r="C25" s="12"/>
      <c r="D25" s="73">
        <f t="shared" si="0"/>
        <v>0</v>
      </c>
      <c r="E25" s="82"/>
      <c r="F25" s="83"/>
    </row>
    <row r="26" spans="1:8" s="11" customFormat="1" x14ac:dyDescent="0.3">
      <c r="B26" s="12"/>
      <c r="C26" s="12"/>
      <c r="D26" s="73">
        <f t="shared" si="0"/>
        <v>0</v>
      </c>
      <c r="E26" s="82"/>
      <c r="F26" s="83"/>
    </row>
    <row r="27" spans="1:8" s="11" customFormat="1" x14ac:dyDescent="0.3">
      <c r="B27" s="12"/>
      <c r="C27" s="12"/>
      <c r="D27" s="73">
        <f t="shared" si="0"/>
        <v>0</v>
      </c>
      <c r="E27" s="82"/>
      <c r="F27" s="83"/>
    </row>
    <row r="28" spans="1:8" s="11" customFormat="1" x14ac:dyDescent="0.3">
      <c r="B28" s="12"/>
      <c r="C28" s="12"/>
      <c r="D28" s="73">
        <f t="shared" si="0"/>
        <v>0</v>
      </c>
      <c r="E28" s="82"/>
      <c r="F28" s="83"/>
    </row>
    <row r="29" spans="1:8" s="11" customFormat="1" x14ac:dyDescent="0.3">
      <c r="B29" s="12"/>
      <c r="C29" s="12"/>
      <c r="D29" s="73">
        <f t="shared" si="0"/>
        <v>0</v>
      </c>
      <c r="E29" s="82"/>
      <c r="F29" s="83"/>
    </row>
    <row r="30" spans="1:8" x14ac:dyDescent="0.3">
      <c r="A30" s="9" t="s">
        <v>37</v>
      </c>
      <c r="B30" s="10">
        <f>SUM(B15:B29)</f>
        <v>0</v>
      </c>
      <c r="C30" s="10">
        <f>SUM(C15:C29)</f>
        <v>0</v>
      </c>
      <c r="D30" s="74">
        <f>SUM(D15:D29)</f>
        <v>0</v>
      </c>
      <c r="E30" s="86"/>
      <c r="F30" s="83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38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42</v>
      </c>
    </row>
    <row r="3" spans="1:7" x14ac:dyDescent="0.3">
      <c r="B3" s="8"/>
    </row>
    <row r="4" spans="1:7" x14ac:dyDescent="0.3">
      <c r="B4">
        <v>2025</v>
      </c>
      <c r="C4" s="35">
        <f>'Accounting Statement'!C10</f>
        <v>4894</v>
      </c>
      <c r="D4">
        <v>2026</v>
      </c>
      <c r="E4" s="35">
        <f>'Accounting Statement'!D10</f>
        <v>5014</v>
      </c>
    </row>
    <row r="6" spans="1:7" x14ac:dyDescent="0.3">
      <c r="D6" t="s">
        <v>31</v>
      </c>
      <c r="E6" s="1">
        <f>E4-C4</f>
        <v>120</v>
      </c>
    </row>
    <row r="7" spans="1:7" x14ac:dyDescent="0.3">
      <c r="D7" t="s">
        <v>32</v>
      </c>
      <c r="E7" s="6">
        <f>IF(AND(C4=0,E4=0),0,IF(C4=0,1,IF(E4=0,-1,(E4-C4)/C4)))</f>
        <v>2.4519820187985288E-2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75" t="s">
        <v>43</v>
      </c>
    </row>
    <row r="11" spans="1:7" x14ac:dyDescent="0.3">
      <c r="B11" s="8"/>
    </row>
    <row r="12" spans="1:7" s="3" customFormat="1" ht="27.6" x14ac:dyDescent="0.3">
      <c r="B12" s="4" t="s">
        <v>34</v>
      </c>
      <c r="C12" s="4" t="s">
        <v>35</v>
      </c>
      <c r="D12" s="5" t="s">
        <v>31</v>
      </c>
      <c r="E12" s="84" t="s">
        <v>36</v>
      </c>
      <c r="F12" s="85"/>
    </row>
    <row r="13" spans="1:7" s="17" customFormat="1" x14ac:dyDescent="0.3">
      <c r="A13" s="16"/>
      <c r="B13" s="13"/>
      <c r="C13" s="13"/>
      <c r="D13" s="13">
        <f>C13-B13</f>
        <v>0</v>
      </c>
      <c r="E13" s="87"/>
      <c r="F13" s="88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2"/>
      <c r="F14" s="83"/>
    </row>
    <row r="15" spans="1:7" s="11" customFormat="1" x14ac:dyDescent="0.3">
      <c r="B15" s="12"/>
      <c r="C15" s="12"/>
      <c r="D15" s="13">
        <f t="shared" si="0"/>
        <v>0</v>
      </c>
      <c r="E15" s="82"/>
      <c r="F15" s="83"/>
    </row>
    <row r="16" spans="1:7" s="11" customFormat="1" x14ac:dyDescent="0.3">
      <c r="B16" s="12"/>
      <c r="C16" s="12"/>
      <c r="D16" s="13">
        <f t="shared" si="0"/>
        <v>0</v>
      </c>
      <c r="E16" s="82"/>
      <c r="F16" s="83"/>
    </row>
    <row r="17" spans="1:8" s="11" customFormat="1" x14ac:dyDescent="0.3">
      <c r="B17" s="12"/>
      <c r="C17" s="12"/>
      <c r="D17" s="13">
        <f t="shared" si="0"/>
        <v>0</v>
      </c>
      <c r="E17" s="82"/>
      <c r="F17" s="83"/>
    </row>
    <row r="18" spans="1:8" s="11" customFormat="1" x14ac:dyDescent="0.3">
      <c r="B18" s="12"/>
      <c r="C18" s="12"/>
      <c r="D18" s="13">
        <f t="shared" si="0"/>
        <v>0</v>
      </c>
      <c r="E18" s="82"/>
      <c r="F18" s="83"/>
    </row>
    <row r="19" spans="1:8" s="11" customFormat="1" x14ac:dyDescent="0.3">
      <c r="B19" s="12"/>
      <c r="C19" s="12"/>
      <c r="D19" s="13">
        <f t="shared" si="0"/>
        <v>0</v>
      </c>
      <c r="E19" s="82"/>
      <c r="F19" s="83"/>
    </row>
    <row r="20" spans="1:8" s="11" customFormat="1" x14ac:dyDescent="0.3">
      <c r="B20" s="12"/>
      <c r="C20" s="12"/>
      <c r="D20" s="13">
        <f t="shared" si="0"/>
        <v>0</v>
      </c>
      <c r="E20" s="82"/>
      <c r="F20" s="83"/>
    </row>
    <row r="21" spans="1:8" s="11" customFormat="1" x14ac:dyDescent="0.3">
      <c r="B21" s="12"/>
      <c r="C21" s="12"/>
      <c r="D21" s="13">
        <f t="shared" si="0"/>
        <v>0</v>
      </c>
      <c r="E21" s="82"/>
      <c r="F21" s="83"/>
    </row>
    <row r="22" spans="1:8" s="11" customFormat="1" x14ac:dyDescent="0.3">
      <c r="B22" s="12"/>
      <c r="C22" s="12"/>
      <c r="D22" s="13">
        <f t="shared" si="0"/>
        <v>0</v>
      </c>
      <c r="E22" s="82"/>
      <c r="F22" s="83"/>
    </row>
    <row r="23" spans="1:8" s="11" customFormat="1" x14ac:dyDescent="0.3">
      <c r="B23" s="12"/>
      <c r="C23" s="12"/>
      <c r="D23" s="13">
        <f t="shared" si="0"/>
        <v>0</v>
      </c>
      <c r="E23" s="82"/>
      <c r="F23" s="83"/>
    </row>
    <row r="24" spans="1:8" s="11" customFormat="1" x14ac:dyDescent="0.3">
      <c r="B24" s="12"/>
      <c r="C24" s="12"/>
      <c r="D24" s="13">
        <f t="shared" si="0"/>
        <v>0</v>
      </c>
      <c r="E24" s="82"/>
      <c r="F24" s="83"/>
    </row>
    <row r="25" spans="1:8" s="11" customFormat="1" x14ac:dyDescent="0.3">
      <c r="B25" s="12"/>
      <c r="C25" s="12"/>
      <c r="D25" s="13">
        <f t="shared" si="0"/>
        <v>0</v>
      </c>
      <c r="E25" s="82"/>
      <c r="F25" s="83"/>
    </row>
    <row r="26" spans="1:8" s="11" customFormat="1" x14ac:dyDescent="0.3">
      <c r="B26" s="12"/>
      <c r="C26" s="12"/>
      <c r="D26" s="13">
        <f t="shared" si="0"/>
        <v>0</v>
      </c>
      <c r="E26" s="82"/>
      <c r="F26" s="83"/>
    </row>
    <row r="27" spans="1:8" s="11" customFormat="1" x14ac:dyDescent="0.3">
      <c r="B27" s="12"/>
      <c r="C27" s="12"/>
      <c r="D27" s="13">
        <f t="shared" si="0"/>
        <v>0</v>
      </c>
      <c r="E27" s="82"/>
      <c r="F27" s="83"/>
    </row>
    <row r="28" spans="1:8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6"/>
      <c r="F28" s="83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38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44</v>
      </c>
    </row>
    <row r="3" spans="1:7" x14ac:dyDescent="0.3">
      <c r="B3" s="8"/>
    </row>
    <row r="4" spans="1:7" x14ac:dyDescent="0.3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3">
      <c r="D6" t="s">
        <v>31</v>
      </c>
      <c r="E6" s="1">
        <f>E4-C4</f>
        <v>0</v>
      </c>
    </row>
    <row r="7" spans="1:7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8"/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4" t="s">
        <v>36</v>
      </c>
      <c r="F11" s="85"/>
    </row>
    <row r="12" spans="1:7" s="17" customFormat="1" x14ac:dyDescent="0.3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2"/>
      <c r="F13" s="83"/>
    </row>
    <row r="14" spans="1:7" s="11" customFormat="1" x14ac:dyDescent="0.3">
      <c r="B14" s="12"/>
      <c r="C14" s="12"/>
      <c r="D14" s="13">
        <f t="shared" si="0"/>
        <v>0</v>
      </c>
      <c r="E14" s="82"/>
      <c r="F14" s="83"/>
    </row>
    <row r="15" spans="1:7" s="11" customFormat="1" x14ac:dyDescent="0.3">
      <c r="B15" s="12"/>
      <c r="C15" s="12"/>
      <c r="D15" s="13">
        <f t="shared" si="0"/>
        <v>0</v>
      </c>
      <c r="E15" s="82"/>
      <c r="F15" s="83"/>
    </row>
    <row r="16" spans="1:7" s="11" customFormat="1" x14ac:dyDescent="0.3">
      <c r="B16" s="12"/>
      <c r="C16" s="12"/>
      <c r="D16" s="13">
        <f t="shared" si="0"/>
        <v>0</v>
      </c>
      <c r="E16" s="82"/>
      <c r="F16" s="83"/>
    </row>
    <row r="17" spans="1:8" s="11" customFormat="1" x14ac:dyDescent="0.3">
      <c r="B17" s="12"/>
      <c r="C17" s="12"/>
      <c r="D17" s="13">
        <f t="shared" si="0"/>
        <v>0</v>
      </c>
      <c r="E17" s="82"/>
      <c r="F17" s="83"/>
    </row>
    <row r="18" spans="1:8" s="11" customFormat="1" x14ac:dyDescent="0.3">
      <c r="B18" s="12"/>
      <c r="C18" s="12"/>
      <c r="D18" s="13">
        <f t="shared" si="0"/>
        <v>0</v>
      </c>
      <c r="E18" s="82"/>
      <c r="F18" s="83"/>
    </row>
    <row r="19" spans="1:8" s="11" customFormat="1" x14ac:dyDescent="0.3">
      <c r="B19" s="12"/>
      <c r="C19" s="12"/>
      <c r="D19" s="13">
        <f t="shared" si="0"/>
        <v>0</v>
      </c>
      <c r="E19" s="82"/>
      <c r="F19" s="83"/>
    </row>
    <row r="20" spans="1:8" s="11" customFormat="1" x14ac:dyDescent="0.3">
      <c r="B20" s="12"/>
      <c r="C20" s="12"/>
      <c r="D20" s="13">
        <f t="shared" si="0"/>
        <v>0</v>
      </c>
      <c r="E20" s="82"/>
      <c r="F20" s="83"/>
    </row>
    <row r="21" spans="1:8" s="11" customFormat="1" x14ac:dyDescent="0.3">
      <c r="B21" s="12"/>
      <c r="C21" s="12"/>
      <c r="D21" s="13">
        <f t="shared" si="0"/>
        <v>0</v>
      </c>
      <c r="E21" s="82"/>
      <c r="F21" s="83"/>
    </row>
    <row r="22" spans="1:8" s="11" customFormat="1" x14ac:dyDescent="0.3">
      <c r="B22" s="12"/>
      <c r="C22" s="12"/>
      <c r="D22" s="13">
        <f t="shared" si="0"/>
        <v>0</v>
      </c>
      <c r="E22" s="82"/>
      <c r="F22" s="83"/>
    </row>
    <row r="23" spans="1:8" s="11" customFormat="1" x14ac:dyDescent="0.3">
      <c r="B23" s="12"/>
      <c r="C23" s="12"/>
      <c r="D23" s="13">
        <f t="shared" si="0"/>
        <v>0</v>
      </c>
      <c r="E23" s="82"/>
      <c r="F23" s="83"/>
    </row>
    <row r="24" spans="1:8" s="11" customFormat="1" x14ac:dyDescent="0.3">
      <c r="B24" s="12"/>
      <c r="C24" s="12"/>
      <c r="D24" s="13">
        <f t="shared" si="0"/>
        <v>0</v>
      </c>
      <c r="E24" s="82"/>
      <c r="F24" s="83"/>
    </row>
    <row r="25" spans="1:8" s="11" customFormat="1" x14ac:dyDescent="0.3">
      <c r="B25" s="12"/>
      <c r="C25" s="12"/>
      <c r="D25" s="13">
        <f t="shared" si="0"/>
        <v>0</v>
      </c>
      <c r="E25" s="82"/>
      <c r="F25" s="83"/>
    </row>
    <row r="26" spans="1:8" s="11" customFormat="1" x14ac:dyDescent="0.3">
      <c r="B26" s="12"/>
      <c r="C26" s="12"/>
      <c r="D26" s="13">
        <f t="shared" si="0"/>
        <v>0</v>
      </c>
      <c r="E26" s="82"/>
      <c r="F26" s="83"/>
    </row>
    <row r="27" spans="1:8" x14ac:dyDescent="0.3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6"/>
      <c r="F27" s="83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38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0"/>
  <sheetViews>
    <sheetView topLeftCell="A13" workbookViewId="0">
      <selection activeCell="E19" sqref="E19:F19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2:8" x14ac:dyDescent="0.3">
      <c r="B1" s="15" t="s">
        <v>45</v>
      </c>
    </row>
    <row r="3" spans="2:8" x14ac:dyDescent="0.3">
      <c r="B3" s="8"/>
    </row>
    <row r="4" spans="2:8" x14ac:dyDescent="0.3">
      <c r="B4">
        <v>2025</v>
      </c>
      <c r="C4" s="35">
        <f>'Accounting Statement'!C12</f>
        <v>27674</v>
      </c>
      <c r="D4">
        <v>2026</v>
      </c>
      <c r="E4" s="35">
        <f>'Accounting Statement'!D12</f>
        <v>21372</v>
      </c>
    </row>
    <row r="6" spans="2:8" x14ac:dyDescent="0.3">
      <c r="D6" t="s">
        <v>31</v>
      </c>
      <c r="E6" s="1">
        <f>E4-C4</f>
        <v>-6302</v>
      </c>
    </row>
    <row r="7" spans="2:8" x14ac:dyDescent="0.3">
      <c r="D7" t="s">
        <v>32</v>
      </c>
      <c r="E7" s="6">
        <f>IF(AND(C4=0,E4=0),0,IF(C4=0,1,IF(E4=0,-1,(E4-C4)/C4)))</f>
        <v>-0.22772277227722773</v>
      </c>
      <c r="F7" t="str">
        <f>IF(E7&lt;-0.15,"yes explain",IF(E7&gt;0.15,"Yes explain","No explanation required"))</f>
        <v>yes explain</v>
      </c>
    </row>
    <row r="9" spans="2:8" x14ac:dyDescent="0.3">
      <c r="B9" s="8" t="s">
        <v>33</v>
      </c>
    </row>
    <row r="10" spans="2:8" ht="15" x14ac:dyDescent="0.35">
      <c r="B10" s="18" t="s">
        <v>46</v>
      </c>
    </row>
    <row r="11" spans="2:8" x14ac:dyDescent="0.3">
      <c r="B11" s="75" t="s">
        <v>41</v>
      </c>
    </row>
    <row r="12" spans="2:8" x14ac:dyDescent="0.3">
      <c r="B12" s="8"/>
    </row>
    <row r="13" spans="2:8" s="3" customFormat="1" ht="27.6" x14ac:dyDescent="0.3">
      <c r="B13" s="4" t="s">
        <v>34</v>
      </c>
      <c r="C13" s="4" t="s">
        <v>35</v>
      </c>
      <c r="D13" s="5" t="s">
        <v>31</v>
      </c>
      <c r="E13" s="84" t="s">
        <v>36</v>
      </c>
      <c r="F13" s="85"/>
      <c r="G13" s="84" t="s">
        <v>47</v>
      </c>
      <c r="H13" s="85"/>
    </row>
    <row r="14" spans="2:8" s="11" customFormat="1" x14ac:dyDescent="0.3">
      <c r="B14" s="12">
        <v>0</v>
      </c>
      <c r="C14" s="12">
        <v>1000</v>
      </c>
      <c r="D14" s="73">
        <f t="shared" ref="D14:D25" si="0">C14-B14</f>
        <v>1000</v>
      </c>
      <c r="E14" s="82" t="s">
        <v>84</v>
      </c>
      <c r="F14" s="83"/>
    </row>
    <row r="15" spans="2:8" s="11" customFormat="1" x14ac:dyDescent="0.3">
      <c r="B15" s="12">
        <v>600</v>
      </c>
      <c r="C15" s="12">
        <v>0</v>
      </c>
      <c r="D15" s="73">
        <f t="shared" si="0"/>
        <v>-600</v>
      </c>
      <c r="E15" s="89" t="s">
        <v>86</v>
      </c>
      <c r="F15" s="85"/>
    </row>
    <row r="16" spans="2:8" s="11" customFormat="1" ht="30" customHeight="1" x14ac:dyDescent="0.3">
      <c r="B16" s="12">
        <v>1182</v>
      </c>
      <c r="C16" s="12">
        <v>0</v>
      </c>
      <c r="D16" s="73">
        <f t="shared" si="0"/>
        <v>-1182</v>
      </c>
      <c r="E16" s="89" t="s">
        <v>66</v>
      </c>
      <c r="F16" s="85"/>
    </row>
    <row r="17" spans="1:8" s="11" customFormat="1" x14ac:dyDescent="0.3">
      <c r="B17" s="12">
        <v>452</v>
      </c>
      <c r="C17" s="12">
        <v>886</v>
      </c>
      <c r="D17" s="73">
        <f t="shared" si="0"/>
        <v>434</v>
      </c>
      <c r="E17" s="82" t="s">
        <v>67</v>
      </c>
      <c r="F17" s="83"/>
    </row>
    <row r="18" spans="1:8" s="11" customFormat="1" ht="39" customHeight="1" x14ac:dyDescent="0.3">
      <c r="B18" s="12">
        <v>8541</v>
      </c>
      <c r="C18" s="12">
        <v>1378</v>
      </c>
      <c r="D18" s="73">
        <f t="shared" si="0"/>
        <v>-7163</v>
      </c>
      <c r="E18" s="89" t="s">
        <v>85</v>
      </c>
      <c r="F18" s="85"/>
    </row>
    <row r="19" spans="1:8" s="11" customFormat="1" ht="74.400000000000006" customHeight="1" x14ac:dyDescent="0.3">
      <c r="B19" s="12">
        <v>1828</v>
      </c>
      <c r="C19" s="12">
        <v>1279</v>
      </c>
      <c r="D19" s="73">
        <f t="shared" si="0"/>
        <v>-549</v>
      </c>
      <c r="E19" s="89" t="s">
        <v>87</v>
      </c>
      <c r="F19" s="85"/>
      <c r="G19" s="11" t="s">
        <v>65</v>
      </c>
    </row>
    <row r="20" spans="1:8" s="11" customFormat="1" ht="15" customHeight="1" x14ac:dyDescent="0.3">
      <c r="B20" s="12">
        <v>65</v>
      </c>
      <c r="C20" s="12">
        <v>0</v>
      </c>
      <c r="D20" s="73">
        <f t="shared" si="0"/>
        <v>-65</v>
      </c>
      <c r="E20" s="89" t="s">
        <v>83</v>
      </c>
      <c r="F20" s="85"/>
    </row>
    <row r="21" spans="1:8" s="11" customFormat="1" x14ac:dyDescent="0.3">
      <c r="B21" s="12">
        <v>0</v>
      </c>
      <c r="C21" s="12">
        <v>923</v>
      </c>
      <c r="D21" s="73">
        <f t="shared" si="0"/>
        <v>923</v>
      </c>
      <c r="E21" s="77" t="s">
        <v>69</v>
      </c>
      <c r="F21" s="78"/>
    </row>
    <row r="22" spans="1:8" s="11" customFormat="1" x14ac:dyDescent="0.3">
      <c r="B22" s="12">
        <v>600</v>
      </c>
      <c r="C22" s="12">
        <v>1691</v>
      </c>
      <c r="D22" s="73">
        <f t="shared" si="0"/>
        <v>1091</v>
      </c>
      <c r="E22" s="77" t="s">
        <v>70</v>
      </c>
      <c r="F22" s="78"/>
    </row>
    <row r="23" spans="1:8" s="11" customFormat="1" x14ac:dyDescent="0.3">
      <c r="B23" s="12">
        <v>0</v>
      </c>
      <c r="C23" s="12">
        <v>850</v>
      </c>
      <c r="D23" s="73">
        <f t="shared" si="0"/>
        <v>850</v>
      </c>
      <c r="E23" s="77" t="s">
        <v>71</v>
      </c>
      <c r="F23" s="78"/>
    </row>
    <row r="24" spans="1:8" s="11" customFormat="1" x14ac:dyDescent="0.3">
      <c r="B24" s="12">
        <v>0</v>
      </c>
      <c r="C24" s="12">
        <v>335</v>
      </c>
      <c r="D24" s="73">
        <f t="shared" si="0"/>
        <v>335</v>
      </c>
      <c r="E24" s="77" t="s">
        <v>68</v>
      </c>
      <c r="F24" s="78"/>
    </row>
    <row r="25" spans="1:8" s="11" customFormat="1" x14ac:dyDescent="0.3">
      <c r="B25" s="12">
        <v>3175</v>
      </c>
      <c r="C25" s="12">
        <v>1759</v>
      </c>
      <c r="D25" s="73">
        <f t="shared" si="0"/>
        <v>-1416</v>
      </c>
      <c r="E25" s="77" t="s">
        <v>72</v>
      </c>
      <c r="F25" s="78"/>
    </row>
    <row r="26" spans="1:8" s="11" customFormat="1" x14ac:dyDescent="0.3">
      <c r="D26" s="73"/>
    </row>
    <row r="27" spans="1:8" x14ac:dyDescent="0.3">
      <c r="A27" s="9" t="s">
        <v>37</v>
      </c>
      <c r="B27" s="10">
        <f>SUM(B14:B25)</f>
        <v>16443</v>
      </c>
      <c r="C27" s="10">
        <f>SUM(C14:C25)</f>
        <v>10101</v>
      </c>
      <c r="D27" s="74">
        <f>SUM(D14:D26)</f>
        <v>-6342</v>
      </c>
      <c r="E27" s="86"/>
      <c r="F27" s="83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38</v>
      </c>
    </row>
  </sheetData>
  <mergeCells count="10">
    <mergeCell ref="E27:F27"/>
    <mergeCell ref="E13:F13"/>
    <mergeCell ref="E19:F19"/>
    <mergeCell ref="G13:H13"/>
    <mergeCell ref="E16:F16"/>
    <mergeCell ref="E17:F17"/>
    <mergeCell ref="E20:F20"/>
    <mergeCell ref="E14:F14"/>
    <mergeCell ref="E18:F18"/>
    <mergeCell ref="E15:F15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6"/>
  <sheetViews>
    <sheetView topLeftCell="B1" workbookViewId="0">
      <selection activeCell="H21" sqref="H21"/>
    </sheetView>
  </sheetViews>
  <sheetFormatPr defaultColWidth="9.109375" defaultRowHeight="14.4" x14ac:dyDescent="0.3"/>
  <cols>
    <col min="1" max="1" width="6.88671875" style="58" bestFit="1" customWidth="1"/>
    <col min="2" max="2" width="11.33203125" style="58" customWidth="1"/>
    <col min="3" max="3" width="52.109375" style="58" customWidth="1"/>
    <col min="4" max="4" width="10.44140625" style="58" bestFit="1" customWidth="1"/>
    <col min="5" max="5" width="9.88671875" style="58" customWidth="1"/>
    <col min="6" max="6" width="12.5546875" style="58" customWidth="1"/>
    <col min="7" max="16384" width="9.10937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81801</v>
      </c>
      <c r="D4" s="58" t="s">
        <v>50</v>
      </c>
      <c r="E4" s="64">
        <f>'Accounting Statement'!D8</f>
        <v>33299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</row>
    <row r="10" spans="2:7" x14ac:dyDescent="0.3">
      <c r="C10" s="60" t="s">
        <v>73</v>
      </c>
      <c r="E10" s="60">
        <v>7054</v>
      </c>
    </row>
    <row r="11" spans="2:7" x14ac:dyDescent="0.3">
      <c r="C11" s="60" t="s">
        <v>74</v>
      </c>
      <c r="E11" s="60">
        <v>11135</v>
      </c>
    </row>
    <row r="12" spans="2:7" x14ac:dyDescent="0.3">
      <c r="C12" s="60" t="s">
        <v>75</v>
      </c>
      <c r="E12" s="60">
        <v>1601</v>
      </c>
    </row>
    <row r="13" spans="2:7" x14ac:dyDescent="0.3">
      <c r="C13" s="60" t="s">
        <v>76</v>
      </c>
      <c r="E13" s="60">
        <v>2792</v>
      </c>
    </row>
    <row r="14" spans="2:7" x14ac:dyDescent="0.3">
      <c r="C14" s="60" t="s">
        <v>77</v>
      </c>
      <c r="E14" s="60">
        <v>40894</v>
      </c>
    </row>
    <row r="15" spans="2:7" x14ac:dyDescent="0.3">
      <c r="C15" s="60" t="s">
        <v>78</v>
      </c>
      <c r="E15" s="60">
        <v>443</v>
      </c>
    </row>
    <row r="16" spans="2:7" x14ac:dyDescent="0.3">
      <c r="C16" s="60" t="s">
        <v>79</v>
      </c>
      <c r="E16" s="60">
        <v>800</v>
      </c>
    </row>
    <row r="17" spans="2:7" x14ac:dyDescent="0.3">
      <c r="C17" s="60" t="s">
        <v>80</v>
      </c>
      <c r="E17" s="60">
        <v>718</v>
      </c>
    </row>
    <row r="18" spans="2:7" x14ac:dyDescent="0.3">
      <c r="C18" s="60" t="s">
        <v>81</v>
      </c>
      <c r="E18" s="60">
        <v>360</v>
      </c>
    </row>
    <row r="19" spans="2:7" x14ac:dyDescent="0.3">
      <c r="C19" s="60" t="s">
        <v>82</v>
      </c>
      <c r="E19" s="60">
        <v>1023</v>
      </c>
    </row>
    <row r="20" spans="2:7" x14ac:dyDescent="0.3">
      <c r="C20" s="60"/>
      <c r="E20" s="60"/>
    </row>
    <row r="21" spans="2:7" x14ac:dyDescent="0.3">
      <c r="F21" s="61">
        <f>SUM(E10:E20)</f>
        <v>66820</v>
      </c>
    </row>
    <row r="23" spans="2:7" x14ac:dyDescent="0.3">
      <c r="B23" s="59" t="s">
        <v>53</v>
      </c>
      <c r="E23" s="60">
        <v>14981</v>
      </c>
    </row>
    <row r="24" spans="2:7" x14ac:dyDescent="0.3">
      <c r="F24" s="61">
        <f>E23</f>
        <v>14981</v>
      </c>
    </row>
    <row r="25" spans="2:7" ht="15" thickBot="1" x14ac:dyDescent="0.35">
      <c r="B25" s="59" t="s">
        <v>54</v>
      </c>
      <c r="G25" s="62">
        <f>F21+F24</f>
        <v>81801</v>
      </c>
    </row>
    <row r="26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E14" sqref="E14:F1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55</v>
      </c>
    </row>
    <row r="3" spans="1:8" x14ac:dyDescent="0.3">
      <c r="B3" s="8"/>
    </row>
    <row r="4" spans="1:8" x14ac:dyDescent="0.3">
      <c r="B4">
        <v>2025</v>
      </c>
      <c r="C4" s="35">
        <f>'Accounting Statement'!C16</f>
        <v>15965</v>
      </c>
      <c r="D4">
        <v>2026</v>
      </c>
      <c r="E4" s="35">
        <f>'Accounting Statement'!D16</f>
        <v>19244</v>
      </c>
    </row>
    <row r="6" spans="1:8" x14ac:dyDescent="0.3">
      <c r="D6" t="s">
        <v>31</v>
      </c>
      <c r="E6" s="1">
        <f>E4-C4</f>
        <v>3279</v>
      </c>
    </row>
    <row r="7" spans="1:8" x14ac:dyDescent="0.3">
      <c r="D7" t="s">
        <v>32</v>
      </c>
      <c r="E7" s="6">
        <f>IF(AND(C4=0,E4=0),0,IF(C4=0,1,IF(E4=0,-1,(E4-C4)/C4)))</f>
        <v>0.20538678358910115</v>
      </c>
      <c r="F7" t="str">
        <f>IF(E7&lt;-0.15,"yes explain",IF(E7&gt;0.15,"Yes explain","No explanation required - unless there is a capital payment or receipt in excess of 15% of fixed assets"))</f>
        <v>Yes explain</v>
      </c>
    </row>
    <row r="9" spans="1:8" x14ac:dyDescent="0.3">
      <c r="B9" s="8" t="s">
        <v>33</v>
      </c>
    </row>
    <row r="10" spans="1:8" ht="15" x14ac:dyDescent="0.35">
      <c r="B10" s="19" t="s">
        <v>56</v>
      </c>
    </row>
    <row r="11" spans="1:8" ht="15" x14ac:dyDescent="0.35">
      <c r="B11" s="18" t="s">
        <v>57</v>
      </c>
    </row>
    <row r="12" spans="1:8" s="3" customFormat="1" ht="26.25" customHeight="1" x14ac:dyDescent="0.3">
      <c r="B12" s="4" t="s">
        <v>34</v>
      </c>
      <c r="C12" s="4" t="s">
        <v>35</v>
      </c>
      <c r="D12" s="5" t="s">
        <v>31</v>
      </c>
      <c r="E12" s="84" t="s">
        <v>36</v>
      </c>
      <c r="F12" s="85"/>
      <c r="G12" s="71" t="s">
        <v>58</v>
      </c>
      <c r="H12" s="72" t="s">
        <v>59</v>
      </c>
    </row>
    <row r="13" spans="1:8" s="17" customFormat="1" x14ac:dyDescent="0.3">
      <c r="A13" s="16"/>
      <c r="B13" s="13">
        <v>0</v>
      </c>
      <c r="C13" s="13">
        <v>3279</v>
      </c>
      <c r="D13" s="13">
        <f>C13-B13</f>
        <v>3279</v>
      </c>
      <c r="E13" s="87" t="s">
        <v>64</v>
      </c>
      <c r="F13" s="88"/>
      <c r="G13" s="16" t="s">
        <v>65</v>
      </c>
    </row>
    <row r="14" spans="1:8" s="11" customFormat="1" x14ac:dyDescent="0.3">
      <c r="B14" s="12"/>
      <c r="C14" s="12"/>
      <c r="D14" s="13">
        <f t="shared" ref="D14:D27" si="0">C14-B14</f>
        <v>0</v>
      </c>
      <c r="E14" s="82"/>
      <c r="F14" s="83"/>
    </row>
    <row r="15" spans="1:8" s="11" customFormat="1" x14ac:dyDescent="0.3">
      <c r="B15" s="12"/>
      <c r="C15" s="12"/>
      <c r="D15" s="13">
        <f t="shared" si="0"/>
        <v>0</v>
      </c>
      <c r="E15" s="82"/>
      <c r="F15" s="83"/>
    </row>
    <row r="16" spans="1:8" s="11" customFormat="1" x14ac:dyDescent="0.3">
      <c r="B16" s="12"/>
      <c r="C16" s="12"/>
      <c r="D16" s="13">
        <f t="shared" si="0"/>
        <v>0</v>
      </c>
      <c r="E16" s="82"/>
      <c r="F16" s="83"/>
    </row>
    <row r="17" spans="1:12" s="11" customFormat="1" x14ac:dyDescent="0.3">
      <c r="B17" s="12"/>
      <c r="C17" s="12"/>
      <c r="D17" s="13">
        <f t="shared" si="0"/>
        <v>0</v>
      </c>
      <c r="E17" s="82"/>
      <c r="F17" s="83"/>
    </row>
    <row r="18" spans="1:12" s="11" customFormat="1" x14ac:dyDescent="0.3">
      <c r="B18" s="12"/>
      <c r="C18" s="12"/>
      <c r="D18" s="13">
        <f t="shared" si="0"/>
        <v>0</v>
      </c>
      <c r="E18" s="82"/>
      <c r="F18" s="83"/>
      <c r="L18" s="20"/>
    </row>
    <row r="19" spans="1:12" s="11" customFormat="1" x14ac:dyDescent="0.3">
      <c r="B19" s="12"/>
      <c r="C19" s="12"/>
      <c r="D19" s="13">
        <f t="shared" si="0"/>
        <v>0</v>
      </c>
      <c r="E19" s="82"/>
      <c r="F19" s="83"/>
    </row>
    <row r="20" spans="1:12" s="11" customFormat="1" x14ac:dyDescent="0.3">
      <c r="B20" s="12"/>
      <c r="C20" s="12"/>
      <c r="D20" s="13">
        <f t="shared" si="0"/>
        <v>0</v>
      </c>
      <c r="E20" s="82"/>
      <c r="F20" s="83"/>
    </row>
    <row r="21" spans="1:12" s="11" customFormat="1" x14ac:dyDescent="0.3">
      <c r="B21" s="12"/>
      <c r="C21" s="12"/>
      <c r="D21" s="13">
        <f t="shared" si="0"/>
        <v>0</v>
      </c>
      <c r="E21" s="82"/>
      <c r="F21" s="83"/>
    </row>
    <row r="22" spans="1:12" s="11" customFormat="1" x14ac:dyDescent="0.3">
      <c r="B22" s="12"/>
      <c r="C22" s="12"/>
      <c r="D22" s="13">
        <f t="shared" si="0"/>
        <v>0</v>
      </c>
      <c r="E22" s="82"/>
      <c r="F22" s="83"/>
    </row>
    <row r="23" spans="1:12" s="11" customFormat="1" x14ac:dyDescent="0.3">
      <c r="B23" s="12"/>
      <c r="C23" s="12"/>
      <c r="D23" s="13">
        <f t="shared" si="0"/>
        <v>0</v>
      </c>
      <c r="E23" s="82"/>
      <c r="F23" s="83"/>
    </row>
    <row r="24" spans="1:12" s="11" customFormat="1" x14ac:dyDescent="0.3">
      <c r="B24" s="12"/>
      <c r="C24" s="12"/>
      <c r="D24" s="13">
        <f t="shared" si="0"/>
        <v>0</v>
      </c>
      <c r="E24" s="82"/>
      <c r="F24" s="83"/>
    </row>
    <row r="25" spans="1:12" s="11" customFormat="1" x14ac:dyDescent="0.3">
      <c r="B25" s="12"/>
      <c r="C25" s="12"/>
      <c r="D25" s="13">
        <f t="shared" si="0"/>
        <v>0</v>
      </c>
      <c r="E25" s="82"/>
      <c r="F25" s="83"/>
    </row>
    <row r="26" spans="1:12" s="11" customFormat="1" x14ac:dyDescent="0.3">
      <c r="B26" s="12"/>
      <c r="C26" s="12"/>
      <c r="D26" s="13">
        <f t="shared" si="0"/>
        <v>0</v>
      </c>
      <c r="E26" s="82"/>
      <c r="F26" s="83"/>
    </row>
    <row r="27" spans="1:12" s="11" customFormat="1" x14ac:dyDescent="0.3">
      <c r="B27" s="12"/>
      <c r="C27" s="12"/>
      <c r="D27" s="13">
        <f t="shared" si="0"/>
        <v>0</v>
      </c>
      <c r="E27" s="82"/>
      <c r="F27" s="83"/>
    </row>
    <row r="28" spans="1:12" x14ac:dyDescent="0.3">
      <c r="A28" s="9" t="s">
        <v>37</v>
      </c>
      <c r="B28" s="10">
        <f>SUM(B13:B27)</f>
        <v>0</v>
      </c>
      <c r="C28" s="10">
        <f>SUM(C13:C27)</f>
        <v>3279</v>
      </c>
      <c r="D28" s="10">
        <f>SUM(D13:D27)</f>
        <v>3279</v>
      </c>
      <c r="E28" s="86"/>
      <c r="F28" s="83"/>
      <c r="G28" s="7"/>
    </row>
    <row r="29" spans="1:12" x14ac:dyDescent="0.3">
      <c r="H29" s="2"/>
    </row>
    <row r="30" spans="1:12" x14ac:dyDescent="0.3">
      <c r="A30" s="14" t="s">
        <v>38</v>
      </c>
      <c r="F30" s="7"/>
    </row>
    <row r="32" spans="1:12" ht="15" x14ac:dyDescent="0.35">
      <c r="B32" s="18" t="s">
        <v>60</v>
      </c>
    </row>
    <row r="33" spans="1:8" x14ac:dyDescent="0.3">
      <c r="B33" t="s">
        <v>61</v>
      </c>
    </row>
    <row r="34" spans="1:8" x14ac:dyDescent="0.3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41.4" x14ac:dyDescent="0.3">
      <c r="A36" s="3"/>
      <c r="B36" s="4" t="s">
        <v>34</v>
      </c>
      <c r="C36" s="4" t="s">
        <v>35</v>
      </c>
      <c r="D36" s="5" t="s">
        <v>31</v>
      </c>
      <c r="E36" s="84" t="s">
        <v>36</v>
      </c>
      <c r="F36" s="85"/>
      <c r="G36" s="71" t="s">
        <v>58</v>
      </c>
      <c r="H36" s="72" t="s">
        <v>59</v>
      </c>
    </row>
    <row r="37" spans="1:8" x14ac:dyDescent="0.3">
      <c r="A37" s="16"/>
      <c r="B37" s="13"/>
      <c r="C37" s="13"/>
      <c r="D37" s="13">
        <f>C37-B37</f>
        <v>0</v>
      </c>
      <c r="E37" s="87"/>
      <c r="F37" s="88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2"/>
      <c r="F38" s="83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2"/>
      <c r="F39" s="83"/>
      <c r="G39" s="11"/>
      <c r="H39" s="11"/>
    </row>
    <row r="40" spans="1:8" x14ac:dyDescent="0.3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6"/>
      <c r="F40" s="83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62</v>
      </c>
    </row>
    <row r="3" spans="1:7" x14ac:dyDescent="0.3">
      <c r="B3" s="8"/>
    </row>
    <row r="4" spans="1:7" x14ac:dyDescent="0.3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3">
      <c r="D6" t="s">
        <v>31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33</v>
      </c>
    </row>
    <row r="10" spans="1:7" ht="15" x14ac:dyDescent="0.35">
      <c r="B10" s="18" t="s">
        <v>63</v>
      </c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4" t="s">
        <v>36</v>
      </c>
      <c r="F11" s="85"/>
    </row>
    <row r="12" spans="1:7" s="17" customFormat="1" x14ac:dyDescent="0.3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2"/>
      <c r="F13" s="83"/>
    </row>
    <row r="14" spans="1:7" s="11" customFormat="1" x14ac:dyDescent="0.3">
      <c r="B14" s="12"/>
      <c r="C14" s="12"/>
      <c r="D14" s="13">
        <f t="shared" si="0"/>
        <v>0</v>
      </c>
      <c r="E14" s="82"/>
      <c r="F14" s="83"/>
    </row>
    <row r="15" spans="1:7" s="11" customFormat="1" x14ac:dyDescent="0.3">
      <c r="B15" s="12"/>
      <c r="C15" s="12"/>
      <c r="D15" s="13">
        <f t="shared" si="0"/>
        <v>0</v>
      </c>
      <c r="E15" s="82"/>
      <c r="F15" s="83"/>
    </row>
    <row r="16" spans="1:7" s="11" customFormat="1" x14ac:dyDescent="0.3">
      <c r="B16" s="12"/>
      <c r="C16" s="12"/>
      <c r="D16" s="13">
        <f t="shared" si="0"/>
        <v>0</v>
      </c>
      <c r="E16" s="82"/>
      <c r="F16" s="83"/>
    </row>
    <row r="17" spans="1:8" s="11" customFormat="1" x14ac:dyDescent="0.3">
      <c r="B17" s="12"/>
      <c r="C17" s="12"/>
      <c r="D17" s="13">
        <f t="shared" si="0"/>
        <v>0</v>
      </c>
      <c r="E17" s="82"/>
      <c r="F17" s="83"/>
    </row>
    <row r="18" spans="1:8" s="11" customFormat="1" x14ac:dyDescent="0.3">
      <c r="B18" s="12"/>
      <c r="C18" s="12"/>
      <c r="D18" s="13">
        <f t="shared" si="0"/>
        <v>0</v>
      </c>
      <c r="E18" s="82"/>
      <c r="F18" s="83"/>
    </row>
    <row r="19" spans="1:8" x14ac:dyDescent="0.3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6"/>
      <c r="F19" s="83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3.xml><?xml version="1.0" encoding="utf-8"?>
<TemplafyFormConfiguration><![CDATA[{"formFields":[],"formDataEntries":[]}]]></TemplafyFormConfigur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customXml/itemProps3.xml><?xml version="1.0" encoding="utf-8"?>
<ds:datastoreItem xmlns:ds="http://schemas.openxmlformats.org/officeDocument/2006/customXml" ds:itemID="{460E185F-155A-4A0D-81DB-4F839B431F71}">
  <ds:schemaRefs/>
</ds:datastoreItem>
</file>

<file path=customXml/itemProps4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5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Winchfield Clerk</cp:lastModifiedBy>
  <cp:revision/>
  <dcterms:created xsi:type="dcterms:W3CDTF">2023-03-10T09:35:56Z</dcterms:created>
  <dcterms:modified xsi:type="dcterms:W3CDTF">2026-04-22T10:45:50Z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